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360" yWindow="300" windowWidth="14940" windowHeight="7872"/>
  </bookViews>
  <sheets>
    <sheet name="Model" sheetId="1" r:id="rId1"/>
  </sheets>
  <definedNames>
    <definedName name="Assignments">Model!$B$26:$I$33</definedName>
    <definedName name="Logical_capacity">Model!$B$36:$I$36</definedName>
    <definedName name="Number_serviced_by">Model!$J$26:$J$33</definedName>
    <definedName name="Open_plant">Model!$B$22:$I$22</definedName>
    <definedName name="Pounds_shipped_out_of">Model!$B$34:$I$34</definedName>
    <definedName name="solver_adj" localSheetId="0" hidden="1">Model!$B$22:$I$22,Model!$B$26:$I$33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Model!$B$26:$I$33</definedName>
    <definedName name="solver_lhs2" localSheetId="0" hidden="1">Model!$J$26:$J$33</definedName>
    <definedName name="solver_lhs3" localSheetId="0" hidden="1">Model!$B$22:$I$22</definedName>
    <definedName name="solver_lhs4" localSheetId="0" hidden="1">Model!$B$34:$I$34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Model!$B$51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2</definedName>
    <definedName name="solver_rel3" localSheetId="0" hidden="1">5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1</definedName>
    <definedName name="solver_rhs3" localSheetId="0" hidden="1">binary</definedName>
    <definedName name="solver_rhs4" localSheetId="0" hidden="1">Logical_capacity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Total_monthly_profit">Model!$B$51</definedName>
  </definedNames>
  <calcPr calcId="152511"/>
</workbook>
</file>

<file path=xl/calcChain.xml><?xml version="1.0" encoding="utf-8"?>
<calcChain xmlns="http://schemas.openxmlformats.org/spreadsheetml/2006/main">
  <c r="B50" i="1" l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B46" i="1"/>
  <c r="C46" i="1"/>
  <c r="D46" i="1"/>
  <c r="E46" i="1"/>
  <c r="F46" i="1"/>
  <c r="G46" i="1"/>
  <c r="H46" i="1"/>
  <c r="I46" i="1"/>
  <c r="B47" i="1"/>
  <c r="C47" i="1"/>
  <c r="D47" i="1"/>
  <c r="E47" i="1"/>
  <c r="F47" i="1"/>
  <c r="G47" i="1"/>
  <c r="H47" i="1"/>
  <c r="I47" i="1"/>
  <c r="B48" i="1"/>
  <c r="C48" i="1"/>
  <c r="D48" i="1"/>
  <c r="E48" i="1"/>
  <c r="F48" i="1"/>
  <c r="G48" i="1"/>
  <c r="H48" i="1"/>
  <c r="I48" i="1"/>
  <c r="C34" i="1"/>
  <c r="D34" i="1"/>
  <c r="E34" i="1"/>
  <c r="F34" i="1"/>
  <c r="G34" i="1"/>
  <c r="H34" i="1"/>
  <c r="I34" i="1"/>
  <c r="B34" i="1"/>
  <c r="J27" i="1"/>
  <c r="J28" i="1"/>
  <c r="J29" i="1"/>
  <c r="J30" i="1"/>
  <c r="J31" i="1"/>
  <c r="J32" i="1"/>
  <c r="J33" i="1"/>
  <c r="J26" i="1"/>
  <c r="B36" i="1"/>
  <c r="C36" i="1"/>
  <c r="D36" i="1"/>
  <c r="E36" i="1"/>
  <c r="F36" i="1"/>
  <c r="G36" i="1"/>
  <c r="H36" i="1"/>
  <c r="I36" i="1"/>
  <c r="B51" i="1" l="1"/>
  <c r="B54" i="1" s="1"/>
</calcChain>
</file>

<file path=xl/comments1.xml><?xml version="1.0" encoding="utf-8"?>
<comments xmlns="http://schemas.openxmlformats.org/spreadsheetml/2006/main">
  <authors>
    <author>albright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Assumed the same for each plant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b/>
            <sz val="8"/>
            <color indexed="81"/>
            <rFont val="Tahoma"/>
            <family val="2"/>
          </rPr>
          <t>Assumed the same for each plant/customer combination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</rPr>
          <t>Assumed the same for each plant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</rPr>
          <t>Assumed the same for each plant</t>
        </r>
      </text>
    </comment>
    <comment ref="L10" authorId="0" shapeId="0">
      <text>
        <r>
          <rPr>
            <b/>
            <sz val="8"/>
            <color indexed="81"/>
            <rFont val="Tahoma"/>
            <family val="2"/>
          </rPr>
          <t>Pounds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<sst xmlns="http://schemas.openxmlformats.org/spreadsheetml/2006/main" count="103" uniqueCount="33">
  <si>
    <t>Inputs</t>
  </si>
  <si>
    <t>Production cost per pound</t>
  </si>
  <si>
    <t>Shipping cost per pound per mile</t>
  </si>
  <si>
    <t>Distance matrix</t>
  </si>
  <si>
    <t>Boston</t>
  </si>
  <si>
    <t>Chicago</t>
  </si>
  <si>
    <t>Dallas</t>
  </si>
  <si>
    <t>Denver</t>
  </si>
  <si>
    <t>LA</t>
  </si>
  <si>
    <t>Miami</t>
  </si>
  <si>
    <t>NY</t>
  </si>
  <si>
    <t>Phoenix</t>
  </si>
  <si>
    <t>Quantity</t>
  </si>
  <si>
    <t>Price</t>
  </si>
  <si>
    <t>Which plants to open</t>
  </si>
  <si>
    <t>Which customers (along side) to ship to from which plants (along top)</t>
  </si>
  <si>
    <t>Pounds shipped out of</t>
  </si>
  <si>
    <t>Logical capacity</t>
  </si>
  <si>
    <t>&lt;=</t>
  </si>
  <si>
    <t>Allowed</t>
  </si>
  <si>
    <t>Monetary outputs</t>
  </si>
  <si>
    <t>Matrix of revenue minus sum of production and shipping cost for each customer (along side) and plant (along top) pair</t>
  </si>
  <si>
    <t>Quantities required and prices bid by customers</t>
  </si>
  <si>
    <t>Fixed cost logistics model with customer bids for orders</t>
  </si>
  <si>
    <t>Plant capacity (pounds)</t>
  </si>
  <si>
    <t>Total monthly profit</t>
  </si>
  <si>
    <t>Monthly plant fixed cost</t>
  </si>
  <si>
    <t>Monthly fixed cost</t>
  </si>
  <si>
    <t>Number supplied by</t>
  </si>
  <si>
    <t>Original profit</t>
  </si>
  <si>
    <t>=</t>
  </si>
  <si>
    <t>Decrease in profit</t>
  </si>
  <si>
    <t>Open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</si>
</sst>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6" x14ac:knownFonts="1">
    <font>
      <sz val="11"/>
      <name val="Calibri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165" fontId="5" fillId="2" borderId="0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5" fillId="3" borderId="0" xfId="0" applyFont="1" applyFill="1" applyBorder="1"/>
    <xf numFmtId="1" fontId="5" fillId="3" borderId="0" xfId="0" applyNumberFormat="1" applyFont="1" applyFill="1" applyBorder="1"/>
    <xf numFmtId="0" fontId="5" fillId="0" borderId="0" xfId="0" applyFont="1" applyAlignment="1">
      <alignment horizontal="center"/>
    </xf>
    <xf numFmtId="1" fontId="5" fillId="0" borderId="0" xfId="0" applyNumberFormat="1" applyFont="1"/>
    <xf numFmtId="1" fontId="5" fillId="0" borderId="0" xfId="0" applyNumberFormat="1" applyFont="1" applyAlignment="1">
      <alignment horizontal="right"/>
    </xf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5" fillId="0" borderId="0" xfId="0" applyNumberFormat="1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164" fontId="5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9</xdr:col>
      <xdr:colOff>337185</xdr:colOff>
      <xdr:row>5</xdr:row>
      <xdr:rowOff>130175</xdr:rowOff>
    </xdr:to>
    <xdr:sp macro="" textlink="">
      <xdr:nvSpPr>
        <xdr:cNvPr id="4" name="TextBox 3"/>
        <xdr:cNvSpPr txBox="1"/>
      </xdr:nvSpPr>
      <xdr:spPr>
        <a:xfrm>
          <a:off x="4648200" y="365760"/>
          <a:ext cx="2836545" cy="6788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only modeling change is to make the constraints in rows 26-33 equalities, not inequalities. This costs the company $10,879.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workbookViewId="0"/>
  </sheetViews>
  <sheetFormatPr defaultColWidth="9.109375" defaultRowHeight="14.4" x14ac:dyDescent="0.3"/>
  <cols>
    <col min="1" max="1" width="31.33203125" style="2" customWidth="1"/>
    <col min="2" max="9" width="9.109375" style="2"/>
    <col min="10" max="10" width="20.44140625" style="2" customWidth="1"/>
    <col min="11" max="11" width="10.5546875" style="2" customWidth="1"/>
    <col min="12" max="13" width="9.109375" style="2"/>
    <col min="14" max="14" width="11.33203125" style="2" customWidth="1"/>
    <col min="15" max="15" width="9.109375" style="2"/>
    <col min="16" max="16" width="22.5546875" style="2" customWidth="1"/>
    <col min="17" max="16384" width="9.109375" style="2"/>
  </cols>
  <sheetData>
    <row r="1" spans="1:17" x14ac:dyDescent="0.3">
      <c r="A1" s="1" t="s">
        <v>23</v>
      </c>
      <c r="J1" s="1"/>
    </row>
    <row r="2" spans="1:17" x14ac:dyDescent="0.3">
      <c r="J2" s="3"/>
      <c r="K2" s="3"/>
      <c r="L2" s="3"/>
    </row>
    <row r="3" spans="1:17" x14ac:dyDescent="0.3">
      <c r="A3" s="1" t="s">
        <v>0</v>
      </c>
      <c r="J3" s="3"/>
      <c r="K3" s="3"/>
      <c r="L3" s="3"/>
    </row>
    <row r="4" spans="1:17" x14ac:dyDescent="0.3">
      <c r="A4" s="2" t="s">
        <v>1</v>
      </c>
      <c r="B4" s="4">
        <v>10.25</v>
      </c>
      <c r="J4" s="3"/>
      <c r="K4" s="3"/>
      <c r="L4" s="3"/>
    </row>
    <row r="5" spans="1:17" x14ac:dyDescent="0.3">
      <c r="A5" s="2" t="s">
        <v>2</v>
      </c>
      <c r="B5" s="4">
        <v>0.02</v>
      </c>
      <c r="J5" s="3"/>
      <c r="K5" s="3"/>
      <c r="L5" s="3"/>
    </row>
    <row r="6" spans="1:17" x14ac:dyDescent="0.3">
      <c r="A6" s="2" t="s">
        <v>26</v>
      </c>
      <c r="B6" s="5">
        <v>60000</v>
      </c>
      <c r="J6" s="3"/>
      <c r="K6" s="3"/>
      <c r="L6" s="3"/>
    </row>
    <row r="7" spans="1:17" x14ac:dyDescent="0.3">
      <c r="A7" s="2" t="s">
        <v>24</v>
      </c>
      <c r="B7" s="6">
        <v>2500</v>
      </c>
      <c r="J7" s="3"/>
      <c r="K7" s="3"/>
      <c r="L7" s="3"/>
    </row>
    <row r="9" spans="1:17" x14ac:dyDescent="0.3">
      <c r="A9" s="1" t="s">
        <v>3</v>
      </c>
      <c r="K9" s="1" t="s">
        <v>22</v>
      </c>
      <c r="P9" s="1"/>
    </row>
    <row r="10" spans="1:17" x14ac:dyDescent="0.3">
      <c r="B10" s="7" t="s">
        <v>4</v>
      </c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7" t="s">
        <v>10</v>
      </c>
      <c r="I10" s="7" t="s">
        <v>11</v>
      </c>
      <c r="L10" s="7" t="s">
        <v>12</v>
      </c>
      <c r="M10" s="7" t="s">
        <v>13</v>
      </c>
      <c r="P10" s="8"/>
      <c r="Q10" s="9"/>
    </row>
    <row r="11" spans="1:17" x14ac:dyDescent="0.3">
      <c r="A11" s="2" t="s">
        <v>4</v>
      </c>
      <c r="B11" s="6">
        <v>0</v>
      </c>
      <c r="C11" s="6">
        <v>983</v>
      </c>
      <c r="D11" s="6">
        <v>1815</v>
      </c>
      <c r="E11" s="6">
        <v>1991</v>
      </c>
      <c r="F11" s="6">
        <v>3036</v>
      </c>
      <c r="G11" s="6">
        <v>1539</v>
      </c>
      <c r="H11" s="6">
        <v>213</v>
      </c>
      <c r="I11" s="6">
        <v>2664</v>
      </c>
      <c r="K11" s="2" t="s">
        <v>4</v>
      </c>
      <c r="L11" s="6">
        <v>1430</v>
      </c>
      <c r="M11" s="5">
        <v>75740</v>
      </c>
      <c r="N11" s="10"/>
      <c r="P11" s="8"/>
      <c r="Q11" s="9"/>
    </row>
    <row r="12" spans="1:17" x14ac:dyDescent="0.3">
      <c r="A12" s="2" t="s">
        <v>5</v>
      </c>
      <c r="B12" s="6">
        <v>983</v>
      </c>
      <c r="C12" s="6">
        <v>0</v>
      </c>
      <c r="D12" s="6">
        <v>1205</v>
      </c>
      <c r="E12" s="6">
        <v>1050</v>
      </c>
      <c r="F12" s="6">
        <v>2112</v>
      </c>
      <c r="G12" s="6">
        <v>1390</v>
      </c>
      <c r="H12" s="6">
        <v>840</v>
      </c>
      <c r="I12" s="6">
        <v>1729</v>
      </c>
      <c r="K12" s="2" t="s">
        <v>5</v>
      </c>
      <c r="L12" s="6">
        <v>870</v>
      </c>
      <c r="M12" s="5">
        <v>44370</v>
      </c>
      <c r="N12" s="11"/>
      <c r="P12" s="8"/>
      <c r="Q12" s="9"/>
    </row>
    <row r="13" spans="1:17" x14ac:dyDescent="0.3">
      <c r="A13" s="2" t="s">
        <v>6</v>
      </c>
      <c r="B13" s="6">
        <v>1815</v>
      </c>
      <c r="C13" s="6">
        <v>1205</v>
      </c>
      <c r="D13" s="6">
        <v>0</v>
      </c>
      <c r="E13" s="6">
        <v>801</v>
      </c>
      <c r="F13" s="6">
        <v>1425</v>
      </c>
      <c r="G13" s="6">
        <v>1332</v>
      </c>
      <c r="H13" s="6">
        <v>1604</v>
      </c>
      <c r="I13" s="6">
        <v>1027</v>
      </c>
      <c r="K13" s="2" t="s">
        <v>6</v>
      </c>
      <c r="L13" s="6">
        <v>770</v>
      </c>
      <c r="M13" s="5">
        <v>46320</v>
      </c>
      <c r="N13" s="10"/>
      <c r="P13" s="8"/>
      <c r="Q13" s="9"/>
    </row>
    <row r="14" spans="1:17" x14ac:dyDescent="0.3">
      <c r="A14" s="2" t="s">
        <v>7</v>
      </c>
      <c r="B14" s="6">
        <v>1991</v>
      </c>
      <c r="C14" s="6">
        <v>1050</v>
      </c>
      <c r="D14" s="6">
        <v>801</v>
      </c>
      <c r="E14" s="6">
        <v>0</v>
      </c>
      <c r="F14" s="6">
        <v>1174</v>
      </c>
      <c r="G14" s="6">
        <v>2065</v>
      </c>
      <c r="H14" s="6">
        <v>1780</v>
      </c>
      <c r="I14" s="6">
        <v>836</v>
      </c>
      <c r="K14" s="2" t="s">
        <v>7</v>
      </c>
      <c r="L14" s="6">
        <v>1140</v>
      </c>
      <c r="M14" s="5">
        <v>87780</v>
      </c>
      <c r="N14" s="11"/>
      <c r="P14" s="8"/>
      <c r="Q14" s="9"/>
    </row>
    <row r="15" spans="1:17" x14ac:dyDescent="0.3">
      <c r="A15" s="2" t="s">
        <v>8</v>
      </c>
      <c r="B15" s="6">
        <v>3036</v>
      </c>
      <c r="C15" s="6">
        <v>2112</v>
      </c>
      <c r="D15" s="6">
        <v>1425</v>
      </c>
      <c r="E15" s="6">
        <v>1174</v>
      </c>
      <c r="F15" s="6">
        <v>0</v>
      </c>
      <c r="G15" s="6">
        <v>2757</v>
      </c>
      <c r="H15" s="6">
        <v>2825</v>
      </c>
      <c r="I15" s="6">
        <v>398</v>
      </c>
      <c r="K15" s="2" t="s">
        <v>8</v>
      </c>
      <c r="L15" s="6">
        <v>700</v>
      </c>
      <c r="M15" s="5">
        <v>43850</v>
      </c>
      <c r="N15" s="10"/>
      <c r="P15" s="8"/>
      <c r="Q15" s="9"/>
    </row>
    <row r="16" spans="1:17" x14ac:dyDescent="0.3">
      <c r="A16" s="2" t="s">
        <v>9</v>
      </c>
      <c r="B16" s="6">
        <v>1539</v>
      </c>
      <c r="C16" s="6">
        <v>1390</v>
      </c>
      <c r="D16" s="6">
        <v>1332</v>
      </c>
      <c r="E16" s="6">
        <v>2065</v>
      </c>
      <c r="F16" s="6">
        <v>2757</v>
      </c>
      <c r="G16" s="6">
        <v>0</v>
      </c>
      <c r="H16" s="6">
        <v>1258</v>
      </c>
      <c r="I16" s="6">
        <v>2359</v>
      </c>
      <c r="K16" s="2" t="s">
        <v>9</v>
      </c>
      <c r="L16" s="6">
        <v>830</v>
      </c>
      <c r="M16" s="5">
        <v>21000</v>
      </c>
      <c r="N16" s="10"/>
      <c r="P16" s="8"/>
      <c r="Q16" s="9"/>
    </row>
    <row r="17" spans="1:17" x14ac:dyDescent="0.3">
      <c r="A17" s="2" t="s">
        <v>10</v>
      </c>
      <c r="B17" s="6">
        <v>213</v>
      </c>
      <c r="C17" s="6">
        <v>840</v>
      </c>
      <c r="D17" s="6">
        <v>1604</v>
      </c>
      <c r="E17" s="6">
        <v>1780</v>
      </c>
      <c r="F17" s="6">
        <v>2825</v>
      </c>
      <c r="G17" s="6">
        <v>1258</v>
      </c>
      <c r="H17" s="6">
        <v>0</v>
      </c>
      <c r="I17" s="6">
        <v>2442</v>
      </c>
      <c r="K17" s="2" t="s">
        <v>10</v>
      </c>
      <c r="L17" s="6">
        <v>1230</v>
      </c>
      <c r="M17" s="5">
        <v>74850</v>
      </c>
      <c r="N17" s="10"/>
      <c r="P17" s="8"/>
      <c r="Q17" s="9"/>
    </row>
    <row r="18" spans="1:17" x14ac:dyDescent="0.3">
      <c r="A18" s="2" t="s">
        <v>11</v>
      </c>
      <c r="B18" s="6">
        <v>2664</v>
      </c>
      <c r="C18" s="6">
        <v>1729</v>
      </c>
      <c r="D18" s="6">
        <v>1027</v>
      </c>
      <c r="E18" s="6">
        <v>836</v>
      </c>
      <c r="F18" s="6">
        <v>398</v>
      </c>
      <c r="G18" s="6">
        <v>2359</v>
      </c>
      <c r="H18" s="6">
        <v>2442</v>
      </c>
      <c r="I18" s="6">
        <v>0</v>
      </c>
      <c r="K18" s="2" t="s">
        <v>11</v>
      </c>
      <c r="L18" s="6">
        <v>1070</v>
      </c>
      <c r="M18" s="5">
        <v>83980</v>
      </c>
      <c r="N18" s="10"/>
      <c r="P18" s="8"/>
      <c r="Q18" s="9"/>
    </row>
    <row r="19" spans="1:17" x14ac:dyDescent="0.3">
      <c r="B19" s="12"/>
      <c r="C19" s="12"/>
      <c r="D19" s="12"/>
      <c r="E19" s="12"/>
      <c r="F19" s="12"/>
      <c r="G19" s="12"/>
      <c r="H19" s="12"/>
      <c r="I19" s="12"/>
      <c r="L19" s="12"/>
      <c r="M19" s="13"/>
      <c r="P19" s="8"/>
      <c r="Q19" s="9"/>
    </row>
    <row r="20" spans="1:17" x14ac:dyDescent="0.3">
      <c r="A20" s="1" t="s">
        <v>14</v>
      </c>
      <c r="P20" s="8"/>
      <c r="Q20" s="9"/>
    </row>
    <row r="21" spans="1:17" x14ac:dyDescent="0.3">
      <c r="B21" s="7" t="s">
        <v>4</v>
      </c>
      <c r="C21" s="7" t="s">
        <v>5</v>
      </c>
      <c r="D21" s="7" t="s">
        <v>6</v>
      </c>
      <c r="E21" s="7" t="s">
        <v>7</v>
      </c>
      <c r="F21" s="7" t="s">
        <v>8</v>
      </c>
      <c r="G21" s="7" t="s">
        <v>9</v>
      </c>
      <c r="H21" s="7" t="s">
        <v>10</v>
      </c>
      <c r="I21" s="7" t="s">
        <v>11</v>
      </c>
      <c r="P21" s="8"/>
      <c r="Q21" s="9"/>
    </row>
    <row r="22" spans="1:17" x14ac:dyDescent="0.3">
      <c r="A22" s="2" t="s">
        <v>32</v>
      </c>
      <c r="B22" s="14">
        <v>1</v>
      </c>
      <c r="C22" s="14">
        <v>0</v>
      </c>
      <c r="D22" s="15">
        <v>-2.1345544310321973E-16</v>
      </c>
      <c r="E22" s="14">
        <v>1</v>
      </c>
      <c r="F22" s="14">
        <v>0</v>
      </c>
      <c r="G22" s="14">
        <v>0</v>
      </c>
      <c r="H22" s="14">
        <v>1</v>
      </c>
      <c r="I22" s="14">
        <v>1</v>
      </c>
      <c r="P22" s="8"/>
      <c r="Q22" s="9"/>
    </row>
    <row r="23" spans="1:17" x14ac:dyDescent="0.3">
      <c r="P23" s="8"/>
      <c r="Q23" s="9"/>
    </row>
    <row r="24" spans="1:17" x14ac:dyDescent="0.3">
      <c r="A24" s="1" t="s">
        <v>15</v>
      </c>
      <c r="P24" s="8"/>
      <c r="Q24" s="9"/>
    </row>
    <row r="25" spans="1:17" x14ac:dyDescent="0.3">
      <c r="B25" s="7" t="s">
        <v>4</v>
      </c>
      <c r="C25" s="7" t="s">
        <v>5</v>
      </c>
      <c r="D25" s="7" t="s">
        <v>6</v>
      </c>
      <c r="E25" s="7" t="s">
        <v>7</v>
      </c>
      <c r="F25" s="7" t="s">
        <v>8</v>
      </c>
      <c r="G25" s="7" t="s">
        <v>9</v>
      </c>
      <c r="H25" s="7" t="s">
        <v>10</v>
      </c>
      <c r="I25" s="7" t="s">
        <v>11</v>
      </c>
      <c r="J25" s="7" t="s">
        <v>28</v>
      </c>
      <c r="L25" s="7" t="s">
        <v>19</v>
      </c>
      <c r="P25" s="8"/>
      <c r="Q25" s="9"/>
    </row>
    <row r="26" spans="1:17" x14ac:dyDescent="0.3">
      <c r="A26" s="2" t="s">
        <v>4</v>
      </c>
      <c r="B26" s="15">
        <v>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2.3895815881580513E-16</v>
      </c>
      <c r="I26" s="15">
        <v>0</v>
      </c>
      <c r="J26" s="2">
        <f>SUM(B26:I26)</f>
        <v>1.0000000000000002</v>
      </c>
      <c r="K26" s="16" t="s">
        <v>30</v>
      </c>
      <c r="L26" s="2">
        <v>1</v>
      </c>
      <c r="P26" s="8"/>
      <c r="Q26" s="9"/>
    </row>
    <row r="27" spans="1:17" x14ac:dyDescent="0.3">
      <c r="A27" s="2" t="s">
        <v>5</v>
      </c>
      <c r="B27" s="15">
        <v>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2">
        <f t="shared" ref="J27:J33" si="0">SUM(B27:I27)</f>
        <v>1</v>
      </c>
      <c r="K27" s="16" t="s">
        <v>30</v>
      </c>
      <c r="L27" s="2">
        <v>1</v>
      </c>
      <c r="P27" s="8"/>
      <c r="Q27" s="9"/>
    </row>
    <row r="28" spans="1:17" x14ac:dyDescent="0.3">
      <c r="A28" s="2" t="s">
        <v>6</v>
      </c>
      <c r="B28" s="15">
        <v>0</v>
      </c>
      <c r="C28" s="15">
        <v>0</v>
      </c>
      <c r="D28" s="15">
        <v>0</v>
      </c>
      <c r="E28" s="15">
        <v>1</v>
      </c>
      <c r="F28" s="15">
        <v>0</v>
      </c>
      <c r="G28" s="15">
        <v>0</v>
      </c>
      <c r="H28" s="15">
        <v>0</v>
      </c>
      <c r="I28" s="15">
        <v>-1.110223024625157E-16</v>
      </c>
      <c r="J28" s="2">
        <f t="shared" si="0"/>
        <v>0.99999999999999989</v>
      </c>
      <c r="K28" s="16" t="s">
        <v>30</v>
      </c>
      <c r="L28" s="2">
        <v>1</v>
      </c>
      <c r="P28" s="8"/>
      <c r="Q28" s="9"/>
    </row>
    <row r="29" spans="1:17" x14ac:dyDescent="0.3">
      <c r="A29" s="2" t="s">
        <v>7</v>
      </c>
      <c r="B29" s="15">
        <v>0</v>
      </c>
      <c r="C29" s="15">
        <v>0</v>
      </c>
      <c r="D29" s="15">
        <v>0</v>
      </c>
      <c r="E29" s="15">
        <v>1</v>
      </c>
      <c r="F29" s="15">
        <v>0</v>
      </c>
      <c r="G29" s="15">
        <v>0</v>
      </c>
      <c r="H29" s="15">
        <v>0</v>
      </c>
      <c r="I29" s="15">
        <v>0</v>
      </c>
      <c r="J29" s="2">
        <f t="shared" si="0"/>
        <v>1</v>
      </c>
      <c r="K29" s="16" t="s">
        <v>30</v>
      </c>
      <c r="L29" s="2">
        <v>1</v>
      </c>
      <c r="P29" s="8"/>
      <c r="Q29" s="9"/>
    </row>
    <row r="30" spans="1:17" x14ac:dyDescent="0.3">
      <c r="A30" s="2" t="s">
        <v>8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1</v>
      </c>
      <c r="J30" s="2">
        <f t="shared" si="0"/>
        <v>1</v>
      </c>
      <c r="K30" s="16" t="s">
        <v>30</v>
      </c>
      <c r="L30" s="2">
        <v>1</v>
      </c>
      <c r="P30" s="8"/>
      <c r="Q30" s="9"/>
    </row>
    <row r="31" spans="1:17" x14ac:dyDescent="0.3">
      <c r="A31" s="2" t="s">
        <v>9</v>
      </c>
      <c r="B31" s="15">
        <v>4.1763467684141616E-16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1</v>
      </c>
      <c r="I31" s="15">
        <v>0</v>
      </c>
      <c r="J31" s="2">
        <f t="shared" si="0"/>
        <v>1.0000000000000004</v>
      </c>
      <c r="K31" s="16" t="s">
        <v>30</v>
      </c>
      <c r="L31" s="2">
        <v>1</v>
      </c>
      <c r="P31" s="8"/>
      <c r="Q31" s="9"/>
    </row>
    <row r="32" spans="1:17" x14ac:dyDescent="0.3">
      <c r="A32" s="2" t="s">
        <v>10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1</v>
      </c>
      <c r="I32" s="15">
        <v>0</v>
      </c>
      <c r="J32" s="2">
        <f t="shared" si="0"/>
        <v>1</v>
      </c>
      <c r="K32" s="16" t="s">
        <v>30</v>
      </c>
      <c r="L32" s="2">
        <v>1</v>
      </c>
      <c r="P32" s="8"/>
      <c r="Q32" s="9"/>
    </row>
    <row r="33" spans="1:17" x14ac:dyDescent="0.3">
      <c r="A33" s="2" t="s">
        <v>11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1</v>
      </c>
      <c r="J33" s="2">
        <f t="shared" si="0"/>
        <v>1</v>
      </c>
      <c r="K33" s="16" t="s">
        <v>30</v>
      </c>
      <c r="L33" s="2">
        <v>1</v>
      </c>
      <c r="Q33" s="8"/>
    </row>
    <row r="34" spans="1:17" x14ac:dyDescent="0.3">
      <c r="A34" s="2" t="s">
        <v>16</v>
      </c>
      <c r="B34" s="17">
        <f>SUMPRODUCT(B26:B33,$L$11:$L$18)</f>
        <v>2300.0000000000005</v>
      </c>
      <c r="C34" s="17">
        <f t="shared" ref="C34:I34" si="1">SUMPRODUCT(C26:C33,$L$11:$L$18)</f>
        <v>0</v>
      </c>
      <c r="D34" s="17">
        <f t="shared" si="1"/>
        <v>0</v>
      </c>
      <c r="E34" s="17">
        <f t="shared" si="1"/>
        <v>1910</v>
      </c>
      <c r="F34" s="17">
        <f t="shared" si="1"/>
        <v>0</v>
      </c>
      <c r="G34" s="17">
        <f t="shared" si="1"/>
        <v>0</v>
      </c>
      <c r="H34" s="17">
        <f t="shared" si="1"/>
        <v>2060.0000000000005</v>
      </c>
      <c r="I34" s="17">
        <f t="shared" si="1"/>
        <v>1770</v>
      </c>
    </row>
    <row r="35" spans="1:17" x14ac:dyDescent="0.3">
      <c r="B35" s="18" t="s">
        <v>18</v>
      </c>
      <c r="C35" s="18" t="s">
        <v>18</v>
      </c>
      <c r="D35" s="18" t="s">
        <v>18</v>
      </c>
      <c r="E35" s="18" t="s">
        <v>18</v>
      </c>
      <c r="F35" s="18" t="s">
        <v>18</v>
      </c>
      <c r="G35" s="18" t="s">
        <v>18</v>
      </c>
      <c r="H35" s="18" t="s">
        <v>18</v>
      </c>
      <c r="I35" s="18" t="s">
        <v>18</v>
      </c>
    </row>
    <row r="36" spans="1:17" x14ac:dyDescent="0.3">
      <c r="A36" s="2" t="s">
        <v>17</v>
      </c>
      <c r="B36" s="17">
        <f t="shared" ref="B36:I36" si="2">$B$7*B22</f>
        <v>2500</v>
      </c>
      <c r="C36" s="17">
        <f t="shared" si="2"/>
        <v>0</v>
      </c>
      <c r="D36" s="17">
        <f t="shared" si="2"/>
        <v>-5.3363860775804935E-13</v>
      </c>
      <c r="E36" s="17">
        <f t="shared" si="2"/>
        <v>2500</v>
      </c>
      <c r="F36" s="17">
        <f t="shared" si="2"/>
        <v>0</v>
      </c>
      <c r="G36" s="17">
        <f t="shared" si="2"/>
        <v>0</v>
      </c>
      <c r="H36" s="17">
        <f t="shared" si="2"/>
        <v>2500</v>
      </c>
      <c r="I36" s="17">
        <f t="shared" si="2"/>
        <v>2500</v>
      </c>
    </row>
    <row r="38" spans="1:17" x14ac:dyDescent="0.3">
      <c r="A38" s="1" t="s">
        <v>20</v>
      </c>
    </row>
    <row r="39" spans="1:17" x14ac:dyDescent="0.3">
      <c r="A39" s="2" t="s">
        <v>21</v>
      </c>
    </row>
    <row r="40" spans="1:17" x14ac:dyDescent="0.3">
      <c r="B40" s="7" t="s">
        <v>4</v>
      </c>
      <c r="C40" s="7" t="s">
        <v>5</v>
      </c>
      <c r="D40" s="7" t="s">
        <v>6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</row>
    <row r="41" spans="1:17" x14ac:dyDescent="0.3">
      <c r="A41" s="2" t="s">
        <v>4</v>
      </c>
      <c r="B41" s="19">
        <f t="shared" ref="B41:I48" si="3">B26*($M11-$L11*($B$4+$B$5*B11))</f>
        <v>61082.5</v>
      </c>
      <c r="C41" s="20">
        <f t="shared" si="3"/>
        <v>0</v>
      </c>
      <c r="D41" s="20">
        <f t="shared" si="3"/>
        <v>0</v>
      </c>
      <c r="E41" s="20">
        <f t="shared" si="3"/>
        <v>0</v>
      </c>
      <c r="F41" s="20">
        <f t="shared" si="3"/>
        <v>0</v>
      </c>
      <c r="G41" s="20">
        <f t="shared" si="3"/>
        <v>0</v>
      </c>
      <c r="H41" s="20">
        <f t="shared" si="3"/>
        <v>1.3140476423992294E-11</v>
      </c>
      <c r="I41" s="21">
        <f t="shared" si="3"/>
        <v>0</v>
      </c>
    </row>
    <row r="42" spans="1:17" x14ac:dyDescent="0.3">
      <c r="A42" s="2" t="s">
        <v>5</v>
      </c>
      <c r="B42" s="22">
        <f t="shared" si="3"/>
        <v>18348.3</v>
      </c>
      <c r="C42" s="23">
        <f t="shared" si="3"/>
        <v>0</v>
      </c>
      <c r="D42" s="23">
        <f t="shared" si="3"/>
        <v>0</v>
      </c>
      <c r="E42" s="23">
        <f t="shared" si="3"/>
        <v>0</v>
      </c>
      <c r="F42" s="23">
        <f t="shared" si="3"/>
        <v>0</v>
      </c>
      <c r="G42" s="23">
        <f t="shared" si="3"/>
        <v>0</v>
      </c>
      <c r="H42" s="23">
        <f t="shared" si="3"/>
        <v>0</v>
      </c>
      <c r="I42" s="24">
        <f t="shared" si="3"/>
        <v>0</v>
      </c>
    </row>
    <row r="43" spans="1:17" x14ac:dyDescent="0.3">
      <c r="A43" s="2" t="s">
        <v>6</v>
      </c>
      <c r="B43" s="22">
        <f t="shared" si="3"/>
        <v>0</v>
      </c>
      <c r="C43" s="23">
        <f t="shared" si="3"/>
        <v>0</v>
      </c>
      <c r="D43" s="23">
        <f t="shared" si="3"/>
        <v>0</v>
      </c>
      <c r="E43" s="23">
        <f t="shared" si="3"/>
        <v>26092.1</v>
      </c>
      <c r="F43" s="23">
        <f t="shared" si="3"/>
        <v>0</v>
      </c>
      <c r="G43" s="23">
        <f t="shared" si="3"/>
        <v>0</v>
      </c>
      <c r="H43" s="23">
        <f t="shared" si="3"/>
        <v>0</v>
      </c>
      <c r="I43" s="24">
        <f t="shared" si="3"/>
        <v>-2.5104029965916665E-12</v>
      </c>
    </row>
    <row r="44" spans="1:17" x14ac:dyDescent="0.3">
      <c r="A44" s="2" t="s">
        <v>7</v>
      </c>
      <c r="B44" s="22">
        <f t="shared" si="3"/>
        <v>0</v>
      </c>
      <c r="C44" s="23">
        <f t="shared" si="3"/>
        <v>0</v>
      </c>
      <c r="D44" s="23">
        <f t="shared" si="3"/>
        <v>0</v>
      </c>
      <c r="E44" s="23">
        <f t="shared" si="3"/>
        <v>76095</v>
      </c>
      <c r="F44" s="23">
        <f t="shared" si="3"/>
        <v>0</v>
      </c>
      <c r="G44" s="23">
        <f t="shared" si="3"/>
        <v>0</v>
      </c>
      <c r="H44" s="23">
        <f t="shared" si="3"/>
        <v>0</v>
      </c>
      <c r="I44" s="24">
        <f t="shared" si="3"/>
        <v>0</v>
      </c>
    </row>
    <row r="45" spans="1:17" x14ac:dyDescent="0.3">
      <c r="A45" s="2" t="s">
        <v>8</v>
      </c>
      <c r="B45" s="22">
        <f t="shared" si="3"/>
        <v>0</v>
      </c>
      <c r="C45" s="23">
        <f t="shared" si="3"/>
        <v>0</v>
      </c>
      <c r="D45" s="23">
        <f t="shared" si="3"/>
        <v>0</v>
      </c>
      <c r="E45" s="23">
        <f t="shared" si="3"/>
        <v>0</v>
      </c>
      <c r="F45" s="23">
        <f t="shared" si="3"/>
        <v>0</v>
      </c>
      <c r="G45" s="23">
        <f t="shared" si="3"/>
        <v>0</v>
      </c>
      <c r="H45" s="23">
        <f t="shared" si="3"/>
        <v>0</v>
      </c>
      <c r="I45" s="24">
        <f t="shared" si="3"/>
        <v>31103</v>
      </c>
    </row>
    <row r="46" spans="1:17" x14ac:dyDescent="0.3">
      <c r="A46" s="2" t="s">
        <v>9</v>
      </c>
      <c r="B46" s="22">
        <f t="shared" si="3"/>
        <v>-5.4521789426970046E-12</v>
      </c>
      <c r="C46" s="23">
        <f t="shared" si="3"/>
        <v>0</v>
      </c>
      <c r="D46" s="23">
        <f t="shared" si="3"/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-8390.2999999999956</v>
      </c>
      <c r="I46" s="24">
        <f t="shared" si="3"/>
        <v>0</v>
      </c>
    </row>
    <row r="47" spans="1:17" x14ac:dyDescent="0.3">
      <c r="A47" s="2" t="s">
        <v>10</v>
      </c>
      <c r="B47" s="22">
        <f t="shared" si="3"/>
        <v>0</v>
      </c>
      <c r="C47" s="23">
        <f t="shared" si="3"/>
        <v>0</v>
      </c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62242.5</v>
      </c>
      <c r="I47" s="24">
        <f t="shared" si="3"/>
        <v>0</v>
      </c>
    </row>
    <row r="48" spans="1:17" x14ac:dyDescent="0.3">
      <c r="A48" s="2" t="s">
        <v>11</v>
      </c>
      <c r="B48" s="25">
        <f t="shared" si="3"/>
        <v>0</v>
      </c>
      <c r="C48" s="26">
        <f t="shared" si="3"/>
        <v>0</v>
      </c>
      <c r="D48" s="26">
        <f t="shared" si="3"/>
        <v>0</v>
      </c>
      <c r="E48" s="26">
        <f t="shared" si="3"/>
        <v>0</v>
      </c>
      <c r="F48" s="26">
        <f t="shared" si="3"/>
        <v>0</v>
      </c>
      <c r="G48" s="26">
        <f t="shared" si="3"/>
        <v>0</v>
      </c>
      <c r="H48" s="26">
        <f t="shared" si="3"/>
        <v>0</v>
      </c>
      <c r="I48" s="27">
        <f t="shared" si="3"/>
        <v>73012.5</v>
      </c>
    </row>
    <row r="50" spans="1:2" x14ac:dyDescent="0.3">
      <c r="A50" s="2" t="s">
        <v>27</v>
      </c>
      <c r="B50" s="11">
        <f>B6*SUM(Open_plant)</f>
        <v>240000</v>
      </c>
    </row>
    <row r="51" spans="1:2" x14ac:dyDescent="0.3">
      <c r="A51" s="2" t="s">
        <v>25</v>
      </c>
      <c r="B51" s="28">
        <f>SUM(B41:I48)-B50</f>
        <v>99585.600000000035</v>
      </c>
    </row>
    <row r="53" spans="1:2" x14ac:dyDescent="0.3">
      <c r="A53" s="2" t="s">
        <v>29</v>
      </c>
      <c r="B53" s="11">
        <v>110464.1</v>
      </c>
    </row>
    <row r="54" spans="1:2" x14ac:dyDescent="0.3">
      <c r="A54" s="2" t="s">
        <v>31</v>
      </c>
      <c r="B54" s="11">
        <f>B53-Total_monthly_profit</f>
        <v>10878.499999999971</v>
      </c>
    </row>
  </sheetData>
  <phoneticPr fontId="1" type="noConversion"/>
  <printOptions headings="1" gridLines="1"/>
  <pageMargins left="0.75" right="0.75" top="1" bottom="1" header="0.5" footer="0.5"/>
  <pageSetup scale="3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Assignments</vt:lpstr>
      <vt:lpstr>Logical_capacity</vt:lpstr>
      <vt:lpstr>Number_serviced_by</vt:lpstr>
      <vt:lpstr>Open_plant</vt:lpstr>
      <vt:lpstr>Pounds_shipped_out_of</vt:lpstr>
      <vt:lpstr>Total_monthly_profit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</cp:lastModifiedBy>
  <cp:lastPrinted>2002-09-23T21:33:17Z</cp:lastPrinted>
  <dcterms:created xsi:type="dcterms:W3CDTF">2002-09-12T20:13:32Z</dcterms:created>
  <dcterms:modified xsi:type="dcterms:W3CDTF">2014-03-10T15:25:26Z</dcterms:modified>
</cp:coreProperties>
</file>